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20" yWindow="-15" windowWidth="21720" windowHeight="12765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10" sheetId="10" r:id="rId10"/>
    <sheet name="1.11" sheetId="11" r:id="rId11"/>
    <sheet name="1.12" sheetId="12" r:id="rId12"/>
    <sheet name="1.13" sheetId="13" r:id="rId13"/>
    <sheet name="1.14" sheetId="14" r:id="rId14"/>
  </sheets>
  <calcPr calcId="140001" concurrentCalc="0"/>
  <customWorkbookViews>
    <customWorkbookView name="Ozgur Ozluk - Personal View" guid="{84AD1FC9-1D54-4CF5-8568-C97DE11A5CD2}" mergeInterval="0" personalView="1" maximized="1" xWindow="1" yWindow="1" windowWidth="1440" windowHeight="679" activeSheetId="1"/>
    <customWorkbookView name="Annie Puciloski - Personal View" guid="{2FF1250F-24F0-45EB-B0FF-E663C210EB95}" mergeInterval="0" personalView="1" xWindow="-2" yWindow="24" windowWidth="1276" windowHeight="647" activeSheetId="2" showComments="commIndAndComment"/>
    <customWorkbookView name="cob - Personal View" guid="{56AF3BB6-958F-BF40-8163-F038875C20D8}" mergeInterval="0" personalView="1" xWindow="-6" yWindow="53" windowWidth="1241" windowHeight="584" activeSheetId="8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4"/>
  <c r="C9" i="12"/>
  <c r="C13"/>
  <c r="C23" i="14"/>
  <c r="C24"/>
  <c r="C25"/>
  <c r="C26"/>
  <c r="C27"/>
  <c r="C28"/>
  <c r="C22"/>
  <c r="C21"/>
  <c r="C20"/>
  <c r="F5" i="11"/>
  <c r="G5"/>
  <c r="H5"/>
  <c r="I5"/>
  <c r="J5"/>
  <c r="F6"/>
  <c r="G6"/>
  <c r="H6"/>
  <c r="I6"/>
  <c r="J6"/>
  <c r="F7"/>
  <c r="G7"/>
  <c r="H7"/>
  <c r="I7"/>
  <c r="J7"/>
  <c r="F8"/>
  <c r="G8"/>
  <c r="H8"/>
  <c r="I8"/>
  <c r="J8"/>
  <c r="F9"/>
  <c r="G9"/>
  <c r="H9"/>
  <c r="I9"/>
  <c r="J9"/>
  <c r="F10"/>
  <c r="G10"/>
  <c r="H10"/>
  <c r="I10"/>
  <c r="J10"/>
  <c r="F11"/>
  <c r="G11"/>
  <c r="H11"/>
  <c r="I11"/>
  <c r="J11"/>
  <c r="F12"/>
  <c r="G12"/>
  <c r="H12"/>
  <c r="I12"/>
  <c r="J12"/>
  <c r="F13"/>
  <c r="G13"/>
  <c r="H13"/>
  <c r="I13"/>
  <c r="J13"/>
  <c r="G4"/>
  <c r="H4"/>
  <c r="I4"/>
  <c r="J4"/>
  <c r="F4"/>
  <c r="H16" i="9"/>
  <c r="H12"/>
  <c r="E10"/>
  <c r="E9"/>
  <c r="D18" i="7"/>
</calcChain>
</file>

<file path=xl/sharedStrings.xml><?xml version="1.0" encoding="utf-8"?>
<sst xmlns="http://schemas.openxmlformats.org/spreadsheetml/2006/main" count="187" uniqueCount="157">
  <si>
    <t>Cust ID</t>
  </si>
  <si>
    <t>Region</t>
  </si>
  <si>
    <t xml:space="preserve">Payment </t>
  </si>
  <si>
    <t>Transaction Code</t>
  </si>
  <si>
    <t>Source</t>
  </si>
  <si>
    <t>Amount</t>
  </si>
  <si>
    <t>Product</t>
  </si>
  <si>
    <t>Time Of Day</t>
  </si>
  <si>
    <t>East</t>
  </si>
  <si>
    <t>Paypal</t>
  </si>
  <si>
    <t>Web</t>
  </si>
  <si>
    <t>DVD</t>
  </si>
  <si>
    <t>Homeowner</t>
  </si>
  <si>
    <t>Credit Score</t>
  </si>
  <si>
    <t>Years of Credit History</t>
  </si>
  <si>
    <t>Revolving Balance</t>
  </si>
  <si>
    <t>Revolving Utilization</t>
  </si>
  <si>
    <t>Decision</t>
  </si>
  <si>
    <t>Y</t>
  </si>
  <si>
    <t>Approve</t>
  </si>
  <si>
    <t>We can first use descriptive statistics by examining historical data on customer flow</t>
  </si>
  <si>
    <t>Examine the number of customers based on different days of the week, month (perhaps even year).</t>
  </si>
  <si>
    <t>Also examine the number of customers at different times of the day.</t>
  </si>
  <si>
    <t>By summarizing the common traits of busy times/days, we can develop a strategy on when to open up more cash registers.</t>
  </si>
  <si>
    <t>The most important data would be the number of customers per time period (hour, or 15-minutes, depending on how flexible the work force scheduling is).</t>
  </si>
  <si>
    <t>Arrival Day of The Week (Month/Year)</t>
  </si>
  <si>
    <t>Length of Stay</t>
  </si>
  <si>
    <t>Use of Mini Bar</t>
  </si>
  <si>
    <t>Cash or Credit Customer</t>
  </si>
  <si>
    <t>Use of Extra Hotel Services (such as Wi-Fi, Room Service, On Demand Movies etc.)</t>
  </si>
  <si>
    <t>Using these data measurements, the hotel can decide which customers are likely to spend more money within the hotel.</t>
  </si>
  <si>
    <t>These business travellers might spend more money if their company is paying for the trip and identifying them may prove to be lucrative.</t>
  </si>
  <si>
    <t>Customer Arrival Time</t>
  </si>
  <si>
    <t>Customer Service Time</t>
  </si>
  <si>
    <t>Revenue Generated</t>
  </si>
  <si>
    <t xml:space="preserve">Purchase Type </t>
  </si>
  <si>
    <t>Just using these basic types of data, a fast food restaurant will be able to identify rush hours in a given day.</t>
  </si>
  <si>
    <t>Using this information, they can decide how many registers to open at different times of the day.</t>
  </si>
  <si>
    <t>Also looking at the purchase patterns, they can decide on how to stock up on different food items on different days of the week.</t>
  </si>
  <si>
    <t>Customer Arrival Date</t>
  </si>
  <si>
    <t>Categorical</t>
  </si>
  <si>
    <t>Interval</t>
  </si>
  <si>
    <t>Ratio</t>
  </si>
  <si>
    <t>Ordinal</t>
  </si>
  <si>
    <t>Gender</t>
  </si>
  <si>
    <t>Age</t>
  </si>
  <si>
    <t>Ethnicity</t>
  </si>
  <si>
    <t>Length of Residency</t>
  </si>
  <si>
    <t>Satisfaction</t>
  </si>
  <si>
    <t>Quality of Schools</t>
  </si>
  <si>
    <t>MODEL:</t>
  </si>
  <si>
    <t>BALANCE = -17,732 + 367 x AGE + 1300 x YEARS EDUCATION + 0.116 x HOUSEHOLD WEALTH</t>
  </si>
  <si>
    <t>a.</t>
  </si>
  <si>
    <t>The average account balance increases by approximately $367 for each year increase in AGE</t>
  </si>
  <si>
    <t>The average account balance increases by approximately $1300 for each year increase in EDUCATION</t>
  </si>
  <si>
    <t>The average account balance increases by approximately $0.116 for each $1 increase in WEALTH</t>
  </si>
  <si>
    <t>b.</t>
  </si>
  <si>
    <t>AGE</t>
  </si>
  <si>
    <t>EDUCATION</t>
  </si>
  <si>
    <t>WEALTH</t>
  </si>
  <si>
    <t>years old</t>
  </si>
  <si>
    <t>years</t>
  </si>
  <si>
    <t>PREDICTED BALANCE</t>
  </si>
  <si>
    <t>D = k - pP + aA + tT + qQ</t>
  </si>
  <si>
    <t xml:space="preserve">a. </t>
  </si>
  <si>
    <t>P:</t>
  </si>
  <si>
    <t>As Price increases, Demand goes down.</t>
  </si>
  <si>
    <t>A:</t>
  </si>
  <si>
    <t>T:</t>
  </si>
  <si>
    <t>Q:</t>
  </si>
  <si>
    <t>As Advertising increases, Demand goes up.</t>
  </si>
  <si>
    <t>As Transportation increases, Demand goes up.</t>
  </si>
  <si>
    <t>As Product Quality increases, Demand goes up.</t>
  </si>
  <si>
    <t>The variables do not influence each other.</t>
  </si>
  <si>
    <t xml:space="preserve">c. </t>
  </si>
  <si>
    <t>The relationship of D to P is overly simplistic. If P is too high, the model predicts negative D, in fact D will be at least ZERO.</t>
  </si>
  <si>
    <t>The variables might influence each other as well. For example, high production quality may cost more and hence may have a higher price tag.</t>
  </si>
  <si>
    <t>Variable Cost</t>
  </si>
  <si>
    <t>Fixed Cost</t>
  </si>
  <si>
    <t>MANUFACTURE</t>
  </si>
  <si>
    <t>/unit</t>
  </si>
  <si>
    <t>Cost of Manufacturing</t>
  </si>
  <si>
    <t>Cost of Outsourcing</t>
  </si>
  <si>
    <t>VOLUME</t>
  </si>
  <si>
    <t>units</t>
  </si>
  <si>
    <t>&lt;----</t>
  </si>
  <si>
    <t>BETTER OPTION</t>
  </si>
  <si>
    <t>BREAK EVEN FOR MANUFACTURING</t>
  </si>
  <si>
    <t>at least</t>
  </si>
  <si>
    <t>BREAK EVEN FOR OUTSOURCING</t>
  </si>
  <si>
    <t xml:space="preserve">at least </t>
  </si>
  <si>
    <t>INDIFFERENCE POINT</t>
  </si>
  <si>
    <t>which means</t>
  </si>
  <si>
    <t>If VOLUME is less than or equal to 1333 units, OUTSOURCE</t>
  </si>
  <si>
    <t>If VOLUME is more than or equal to 1334 units, MANUFACTURE</t>
  </si>
  <si>
    <t>OUTSOURCE</t>
  </si>
  <si>
    <t>a</t>
  </si>
  <si>
    <t>b</t>
  </si>
  <si>
    <t>x</t>
  </si>
  <si>
    <t>When b&lt;0, more marketing effort means less demand</t>
  </si>
  <si>
    <t>When b=0, marketing effort has no effect on demand</t>
  </si>
  <si>
    <t>When 0&lt;b&lt;1, we can observe law of diminishing returns</t>
  </si>
  <si>
    <t>When b=1, the relation between marketing effort and demand is linear</t>
  </si>
  <si>
    <t>When b&gt;1, the returns in demand increase for every additional unit marketing effort</t>
  </si>
  <si>
    <t>The models assume that we can clearly measure marketing effect and demand.</t>
  </si>
  <si>
    <t>Also, we do not consider any other factors that affect the demand.</t>
  </si>
  <si>
    <t>Intuitively, the models when b&lt;0 and b=0 and b&gt;1 does not make much sense.</t>
  </si>
  <si>
    <t>It is likely that 0 &lt; b  &lt;= 1</t>
  </si>
  <si>
    <t>To determine a good estimate for b, we need to collect data and fit it to the given curve.</t>
  </si>
  <si>
    <t>D = 2000 - 3P</t>
  </si>
  <si>
    <t>DEMAND MODEL</t>
  </si>
  <si>
    <t>COST MODEL</t>
  </si>
  <si>
    <t>TOTAL REVENUE</t>
  </si>
  <si>
    <t>TOTAL COST</t>
  </si>
  <si>
    <t>C = 5000 + 4D = 5000 + 4 x ( 2000 - 3P) = 13000 - 12P</t>
  </si>
  <si>
    <t>TOTAL PROFIT</t>
  </si>
  <si>
    <t>TR = D x P = ( 2000 - 3P) x P = 2000P - 3 P^2</t>
  </si>
  <si>
    <t>TP = TR - TC</t>
  </si>
  <si>
    <t>P</t>
  </si>
  <si>
    <t>D</t>
  </si>
  <si>
    <t>TC = 13000 - 12P</t>
  </si>
  <si>
    <t>= 2000P - 3 P^2 - (13000 - 12P)</t>
  </si>
  <si>
    <t>= -13,000 + 2012 P - 3 P^2</t>
  </si>
  <si>
    <t>Revenue</t>
  </si>
  <si>
    <t>= P x D</t>
  </si>
  <si>
    <t>= -2.333 P^2 + 1900 P</t>
  </si>
  <si>
    <t>= P x (-2.333 P + 1900 )</t>
  </si>
  <si>
    <t>TRIAL AND ERROR</t>
  </si>
  <si>
    <t>BEST GUESS SO FAR</t>
  </si>
  <si>
    <t>E: Earnings</t>
  </si>
  <si>
    <t>T: Turnover</t>
  </si>
  <si>
    <t>ROI = T * E / S</t>
  </si>
  <si>
    <t>S: Sales</t>
  </si>
  <si>
    <t>C: Cost of Sales</t>
  </si>
  <si>
    <t>E = S - C</t>
  </si>
  <si>
    <t>T = S / TI</t>
  </si>
  <si>
    <t>TI: Total Investment</t>
  </si>
  <si>
    <t>CA: Current Assets</t>
  </si>
  <si>
    <t>FA: Fixed Assets</t>
  </si>
  <si>
    <t>TI = CA + FA</t>
  </si>
  <si>
    <t>MC: Mill Cost of Sales</t>
  </si>
  <si>
    <t>SC: Sales Expense</t>
  </si>
  <si>
    <t>FC: Freight and Delivery</t>
  </si>
  <si>
    <t>AC: Admin Costs</t>
  </si>
  <si>
    <t>C = MC + SC + FC + AC</t>
  </si>
  <si>
    <t>G = (m x d ) / vf</t>
  </si>
  <si>
    <t>m</t>
  </si>
  <si>
    <t>d</t>
  </si>
  <si>
    <t>miles</t>
  </si>
  <si>
    <t>days</t>
  </si>
  <si>
    <t>total miles per month</t>
  </si>
  <si>
    <t>vf</t>
  </si>
  <si>
    <t>mpg</t>
  </si>
  <si>
    <t>G</t>
  </si>
  <si>
    <t>gallons used per month</t>
  </si>
  <si>
    <t>For example, if a certain group of customers are likely to spend a lot of money on room service, those customers may be offered discounts at nightly stay prices.</t>
  </si>
  <si>
    <t>Or, using the arrival day and length of stay, one can identify whether a customer is a business traveller or not (we can assume that they tend to arrive weekdays and don't stay the weekend)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</si>
</sst>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0" fontId="3" fillId="0" borderId="1" xfId="0" applyNumberFormat="1" applyFont="1" applyBorder="1"/>
    <xf numFmtId="0" fontId="0" fillId="0" borderId="0" xfId="0" applyAlignment="1">
      <alignment horizontal="left"/>
    </xf>
    <xf numFmtId="8" fontId="0" fillId="0" borderId="0" xfId="0" applyNumberFormat="1"/>
    <xf numFmtId="20" fontId="0" fillId="0" borderId="0" xfId="0" applyNumberForma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44" fontId="0" fillId="0" borderId="0" xfId="2" applyFont="1"/>
    <xf numFmtId="0" fontId="0" fillId="0" borderId="2" xfId="0" applyBorder="1"/>
    <xf numFmtId="44" fontId="0" fillId="0" borderId="2" xfId="2" applyFont="1" applyBorder="1"/>
    <xf numFmtId="44" fontId="0" fillId="0" borderId="0" xfId="0" applyNumberFormat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0" xfId="1" applyFont="1" applyBorder="1"/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43" fontId="0" fillId="0" borderId="10" xfId="1" applyFont="1" applyBorder="1"/>
    <xf numFmtId="0" fontId="0" fillId="0" borderId="4" xfId="0" applyBorder="1"/>
    <xf numFmtId="0" fontId="0" fillId="0" borderId="5" xfId="0" applyBorder="1"/>
    <xf numFmtId="43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7" fillId="0" borderId="0" xfId="0" applyFont="1"/>
    <xf numFmtId="44" fontId="7" fillId="0" borderId="0" xfId="2" applyFont="1"/>
    <xf numFmtId="164" fontId="7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SAMPLE SKETCHES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b&lt;0</c:v>
          </c:tx>
          <c:marker>
            <c:symbol val="none"/>
          </c:marker>
          <c:xVal>
            <c:numRef>
              <c:f>'1.11'!$E$4:$E$13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'1.11'!$F$4:$F$13</c:f>
              <c:numCache>
                <c:formatCode>_(* #,##0.00_);_(* \(#,##0.00\);_(* "-"??_);_(@_)</c:formatCode>
                <c:ptCount val="10"/>
                <c:pt idx="0">
                  <c:v>14.142135623730949</c:v>
                </c:pt>
                <c:pt idx="1">
                  <c:v>11.89207115002721</c:v>
                </c:pt>
                <c:pt idx="2">
                  <c:v>10.74569931823542</c:v>
                </c:pt>
                <c:pt idx="3">
                  <c:v>10</c:v>
                </c:pt>
                <c:pt idx="4">
                  <c:v>9.4574160900317583</c:v>
                </c:pt>
                <c:pt idx="5">
                  <c:v>9.0360200360984475</c:v>
                </c:pt>
                <c:pt idx="6">
                  <c:v>8.6944174388998281</c:v>
                </c:pt>
                <c:pt idx="7">
                  <c:v>8.4089641525371466</c:v>
                </c:pt>
                <c:pt idx="8">
                  <c:v>8.1649658092772608</c:v>
                </c:pt>
                <c:pt idx="9">
                  <c:v>7.9527072876705063</c:v>
                </c:pt>
              </c:numCache>
            </c:numRef>
          </c:yVal>
          <c:smooth val="1"/>
        </c:ser>
        <c:ser>
          <c:idx val="1"/>
          <c:order val="1"/>
          <c:tx>
            <c:v>b=0</c:v>
          </c:tx>
          <c:marker>
            <c:symbol val="none"/>
          </c:marker>
          <c:xVal>
            <c:numRef>
              <c:f>'1.11'!$E$4:$E$13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'1.11'!$G$4:$G$13</c:f>
              <c:numCache>
                <c:formatCode>_(* #,##0.00_);_(* \(#,##0.00\);_(* "-"??_);_(@_)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v>0&lt;b&lt;1</c:v>
          </c:tx>
          <c:marker>
            <c:symbol val="none"/>
          </c:marker>
          <c:xVal>
            <c:numRef>
              <c:f>'1.11'!$E$4:$E$13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'1.11'!$H$4:$H$13</c:f>
              <c:numCache>
                <c:formatCode>_(* #,##0.00_);_(* \(#,##0.00\);_(* "-"??_);_(@_)</c:formatCode>
                <c:ptCount val="10"/>
                <c:pt idx="0">
                  <c:v>5</c:v>
                </c:pt>
                <c:pt idx="1">
                  <c:v>7.0710678118654755</c:v>
                </c:pt>
                <c:pt idx="2">
                  <c:v>8.6602540378443855</c:v>
                </c:pt>
                <c:pt idx="3">
                  <c:v>10</c:v>
                </c:pt>
                <c:pt idx="4">
                  <c:v>11.180339887498949</c:v>
                </c:pt>
                <c:pt idx="5">
                  <c:v>12.24744871391589</c:v>
                </c:pt>
                <c:pt idx="6">
                  <c:v>13.228756555322953</c:v>
                </c:pt>
                <c:pt idx="7">
                  <c:v>14.142135623730951</c:v>
                </c:pt>
                <c:pt idx="8">
                  <c:v>15</c:v>
                </c:pt>
                <c:pt idx="9">
                  <c:v>15.811388300841898</c:v>
                </c:pt>
              </c:numCache>
            </c:numRef>
          </c:yVal>
          <c:smooth val="1"/>
        </c:ser>
        <c:ser>
          <c:idx val="3"/>
          <c:order val="3"/>
          <c:tx>
            <c:v>b=1</c:v>
          </c:tx>
          <c:marker>
            <c:symbol val="none"/>
          </c:marker>
          <c:xVal>
            <c:numRef>
              <c:f>'1.11'!$E$4:$E$13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'1.11'!$I$4:$I$13</c:f>
              <c:numCache>
                <c:formatCode>_(* #,##0.00_);_(* \(#,##0.00\);_(* "-"??_);_(@_)</c:formatCode>
                <c:ptCount val="1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</c:numCache>
            </c:numRef>
          </c:yVal>
          <c:smooth val="1"/>
        </c:ser>
        <c:ser>
          <c:idx val="4"/>
          <c:order val="4"/>
          <c:tx>
            <c:v>b&gt;1</c:v>
          </c:tx>
          <c:marker>
            <c:symbol val="none"/>
          </c:marker>
          <c:xVal>
            <c:numRef>
              <c:f>'1.11'!$E$4:$E$13</c:f>
              <c:numCache>
                <c:formatCode>_(* #,##0.00_);_(* \(#,##0.00\);_(* "-"??_);_(@_)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'1.11'!$J$4:$J$13</c:f>
              <c:numCache>
                <c:formatCode>_(* #,##0.00_);_(* \(#,##0.00\);_(* "-"??_);_(@_)</c:formatCode>
                <c:ptCount val="10"/>
                <c:pt idx="0">
                  <c:v>1.2500000000000002</c:v>
                </c:pt>
                <c:pt idx="1">
                  <c:v>3.5355339059327378</c:v>
                </c:pt>
                <c:pt idx="2">
                  <c:v>6.49519052838329</c:v>
                </c:pt>
                <c:pt idx="3">
                  <c:v>10</c:v>
                </c:pt>
                <c:pt idx="4">
                  <c:v>13.975424859373685</c:v>
                </c:pt>
                <c:pt idx="5">
                  <c:v>18.371173070873837</c:v>
                </c:pt>
                <c:pt idx="6">
                  <c:v>23.150323971815165</c:v>
                </c:pt>
                <c:pt idx="7">
                  <c:v>28.284271247461898</c:v>
                </c:pt>
                <c:pt idx="8">
                  <c:v>33.75</c:v>
                </c:pt>
                <c:pt idx="9">
                  <c:v>39.528470752104745</c:v>
                </c:pt>
              </c:numCache>
            </c:numRef>
          </c:yVal>
          <c:smooth val="1"/>
        </c:ser>
        <c:dLbls/>
        <c:axId val="72449024"/>
        <c:axId val="313504512"/>
      </c:scatterChart>
      <c:valAx>
        <c:axId val="72449024"/>
        <c:scaling>
          <c:orientation val="minMax"/>
        </c:scaling>
        <c:axPos val="b"/>
        <c:numFmt formatCode="_(* #,##0.00_);_(* \(#,##0.00\);_(* &quot;-&quot;??_);_(@_)" sourceLinked="1"/>
        <c:tickLblPos val="nextTo"/>
        <c:crossAx val="313504512"/>
        <c:crosses val="autoZero"/>
        <c:crossBetween val="midCat"/>
      </c:valAx>
      <c:valAx>
        <c:axId val="31350451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7244902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Price</a:t>
            </a:r>
            <a:r>
              <a:rPr lang="en-US" baseline="0"/>
              <a:t> vs </a:t>
            </a:r>
            <a:r>
              <a:rPr lang="en-US"/>
              <a:t>Demand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'1.14'!$C$2</c:f>
              <c:strCache>
                <c:ptCount val="1"/>
                <c:pt idx="0">
                  <c:v>D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-0.22604643931703705"/>
                  <c:y val="-0.100429862933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600" b="1" baseline="0"/>
                      <a:t>D = -2.333 P + 1900</a:t>
                    </a:r>
                    <a:endParaRPr lang="en-US" sz="1600" b="1"/>
                  </a:p>
                </c:rich>
              </c:tx>
              <c:numFmt formatCode="General" sourceLinked="0"/>
            </c:trendlineLbl>
          </c:trendline>
          <c:xVal>
            <c:numRef>
              <c:f>'1.14'!$B$3:$B$4</c:f>
              <c:numCache>
                <c:formatCode>_("$"* #,##0.00_);_("$"* \(#,##0.00\);_("$"* "-"??_);_(@_)</c:formatCode>
                <c:ptCount val="2"/>
                <c:pt idx="0">
                  <c:v>600</c:v>
                </c:pt>
                <c:pt idx="1">
                  <c:v>300</c:v>
                </c:pt>
              </c:numCache>
            </c:numRef>
          </c:xVal>
          <c:yVal>
            <c:numRef>
              <c:f>'1.14'!$C$3:$C$4</c:f>
              <c:numCache>
                <c:formatCode>General</c:formatCode>
                <c:ptCount val="2"/>
                <c:pt idx="0">
                  <c:v>500</c:v>
                </c:pt>
                <c:pt idx="1">
                  <c:v>1200</c:v>
                </c:pt>
              </c:numCache>
            </c:numRef>
          </c:yVal>
        </c:ser>
        <c:dLbls/>
        <c:axId val="329681920"/>
        <c:axId val="330371840"/>
      </c:scatterChart>
      <c:valAx>
        <c:axId val="329681920"/>
        <c:scaling>
          <c:orientation val="minMax"/>
        </c:scaling>
        <c:axPos val="b"/>
        <c:numFmt formatCode="_(&quot;$&quot;* #,##0.00_);_(&quot;$&quot;* \(#,##0.00\);_(&quot;$&quot;* &quot;-&quot;??_);_(@_)" sourceLinked="1"/>
        <c:tickLblPos val="nextTo"/>
        <c:crossAx val="330371840"/>
        <c:crosses val="autoZero"/>
        <c:crossBetween val="midCat"/>
      </c:valAx>
      <c:valAx>
        <c:axId val="330371840"/>
        <c:scaling>
          <c:orientation val="minMax"/>
        </c:scaling>
        <c:axPos val="l"/>
        <c:majorGridlines/>
        <c:numFmt formatCode="General" sourceLinked="1"/>
        <c:tickLblPos val="nextTo"/>
        <c:crossAx val="329681920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2</xdr:row>
      <xdr:rowOff>11206</xdr:rowOff>
    </xdr:from>
    <xdr:to>
      <xdr:col>14</xdr:col>
      <xdr:colOff>459441</xdr:colOff>
      <xdr:row>5</xdr:row>
      <xdr:rowOff>112059</xdr:rowOff>
    </xdr:to>
    <xdr:sp macro="" textlink="">
      <xdr:nvSpPr>
        <xdr:cNvPr id="2" name="Oval 1"/>
        <xdr:cNvSpPr/>
      </xdr:nvSpPr>
      <xdr:spPr>
        <a:xfrm>
          <a:off x="6745941" y="39220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ROI</a:t>
          </a:r>
        </a:p>
      </xdr:txBody>
    </xdr:sp>
    <xdr:clientData/>
  </xdr:twoCellAnchor>
  <xdr:twoCellAnchor>
    <xdr:from>
      <xdr:col>8</xdr:col>
      <xdr:colOff>112059</xdr:colOff>
      <xdr:row>6</xdr:row>
      <xdr:rowOff>44824</xdr:rowOff>
    </xdr:from>
    <xdr:to>
      <xdr:col>11</xdr:col>
      <xdr:colOff>481853</xdr:colOff>
      <xdr:row>9</xdr:row>
      <xdr:rowOff>145677</xdr:rowOff>
    </xdr:to>
    <xdr:sp macro="" textlink="">
      <xdr:nvSpPr>
        <xdr:cNvPr id="3" name="Oval 2"/>
        <xdr:cNvSpPr/>
      </xdr:nvSpPr>
      <xdr:spPr>
        <a:xfrm>
          <a:off x="4953000" y="1187824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Turnover</a:t>
          </a:r>
        </a:p>
      </xdr:txBody>
    </xdr:sp>
    <xdr:clientData/>
  </xdr:twoCellAnchor>
  <xdr:twoCellAnchor>
    <xdr:from>
      <xdr:col>13</xdr:col>
      <xdr:colOff>567019</xdr:colOff>
      <xdr:row>6</xdr:row>
      <xdr:rowOff>29136</xdr:rowOff>
    </xdr:from>
    <xdr:to>
      <xdr:col>17</xdr:col>
      <xdr:colOff>331695</xdr:colOff>
      <xdr:row>9</xdr:row>
      <xdr:rowOff>129989</xdr:rowOff>
    </xdr:to>
    <xdr:sp macro="" textlink="">
      <xdr:nvSpPr>
        <xdr:cNvPr id="4" name="Oval 3"/>
        <xdr:cNvSpPr/>
      </xdr:nvSpPr>
      <xdr:spPr>
        <a:xfrm>
          <a:off x="8433548" y="117213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Earnings</a:t>
          </a:r>
        </a:p>
      </xdr:txBody>
    </xdr:sp>
    <xdr:clientData/>
  </xdr:twoCellAnchor>
  <xdr:twoCellAnchor>
    <xdr:from>
      <xdr:col>11</xdr:col>
      <xdr:colOff>89647</xdr:colOff>
      <xdr:row>11</xdr:row>
      <xdr:rowOff>11206</xdr:rowOff>
    </xdr:from>
    <xdr:to>
      <xdr:col>14</xdr:col>
      <xdr:colOff>459441</xdr:colOff>
      <xdr:row>14</xdr:row>
      <xdr:rowOff>112059</xdr:rowOff>
    </xdr:to>
    <xdr:sp macro="" textlink="">
      <xdr:nvSpPr>
        <xdr:cNvPr id="5" name="Oval 4"/>
        <xdr:cNvSpPr/>
      </xdr:nvSpPr>
      <xdr:spPr>
        <a:xfrm>
          <a:off x="6745941" y="210670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SALES</a:t>
          </a:r>
        </a:p>
      </xdr:txBody>
    </xdr:sp>
    <xdr:clientData/>
  </xdr:twoCellAnchor>
  <xdr:twoCellAnchor>
    <xdr:from>
      <xdr:col>5</xdr:col>
      <xdr:colOff>89647</xdr:colOff>
      <xdr:row>11</xdr:row>
      <xdr:rowOff>33618</xdr:rowOff>
    </xdr:from>
    <xdr:to>
      <xdr:col>8</xdr:col>
      <xdr:colOff>459441</xdr:colOff>
      <xdr:row>14</xdr:row>
      <xdr:rowOff>134471</xdr:rowOff>
    </xdr:to>
    <xdr:sp macro="" textlink="">
      <xdr:nvSpPr>
        <xdr:cNvPr id="6" name="Oval 5"/>
        <xdr:cNvSpPr/>
      </xdr:nvSpPr>
      <xdr:spPr>
        <a:xfrm>
          <a:off x="3115235" y="2129118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Total</a:t>
          </a:r>
          <a:r>
            <a:rPr lang="en-US" sz="1600" b="1" baseline="0"/>
            <a:t> Investment</a:t>
          </a:r>
          <a:endParaRPr lang="en-US" sz="1600" b="1"/>
        </a:p>
      </xdr:txBody>
    </xdr:sp>
    <xdr:clientData/>
  </xdr:twoCellAnchor>
  <xdr:twoCellAnchor>
    <xdr:from>
      <xdr:col>17</xdr:col>
      <xdr:colOff>78442</xdr:colOff>
      <xdr:row>11</xdr:row>
      <xdr:rowOff>22412</xdr:rowOff>
    </xdr:from>
    <xdr:to>
      <xdr:col>20</xdr:col>
      <xdr:colOff>448236</xdr:colOff>
      <xdr:row>14</xdr:row>
      <xdr:rowOff>123265</xdr:rowOff>
    </xdr:to>
    <xdr:sp macro="" textlink="">
      <xdr:nvSpPr>
        <xdr:cNvPr id="7" name="Oval 6"/>
        <xdr:cNvSpPr/>
      </xdr:nvSpPr>
      <xdr:spPr>
        <a:xfrm>
          <a:off x="10365442" y="2117912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Cost</a:t>
          </a:r>
          <a:r>
            <a:rPr lang="en-US" sz="1600" b="1" baseline="0"/>
            <a:t> of Sales</a:t>
          </a:r>
          <a:endParaRPr lang="en-US" sz="1600" b="1"/>
        </a:p>
      </xdr:txBody>
    </xdr:sp>
    <xdr:clientData/>
  </xdr:twoCellAnchor>
  <xdr:twoCellAnchor>
    <xdr:from>
      <xdr:col>2</xdr:col>
      <xdr:colOff>78440</xdr:colOff>
      <xdr:row>16</xdr:row>
      <xdr:rowOff>0</xdr:rowOff>
    </xdr:from>
    <xdr:to>
      <xdr:col>5</xdr:col>
      <xdr:colOff>448234</xdr:colOff>
      <xdr:row>19</xdr:row>
      <xdr:rowOff>100853</xdr:rowOff>
    </xdr:to>
    <xdr:sp macro="" textlink="">
      <xdr:nvSpPr>
        <xdr:cNvPr id="8" name="Oval 7"/>
        <xdr:cNvSpPr/>
      </xdr:nvSpPr>
      <xdr:spPr>
        <a:xfrm>
          <a:off x="1288675" y="3048000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Current</a:t>
          </a:r>
          <a:r>
            <a:rPr lang="en-US" sz="1600" b="1" baseline="0"/>
            <a:t> Assets</a:t>
          </a:r>
          <a:endParaRPr lang="en-US" sz="1600" b="1"/>
        </a:p>
      </xdr:txBody>
    </xdr:sp>
    <xdr:clientData/>
  </xdr:twoCellAnchor>
  <xdr:twoCellAnchor>
    <xdr:from>
      <xdr:col>7</xdr:col>
      <xdr:colOff>89647</xdr:colOff>
      <xdr:row>16</xdr:row>
      <xdr:rowOff>11206</xdr:rowOff>
    </xdr:from>
    <xdr:to>
      <xdr:col>10</xdr:col>
      <xdr:colOff>459442</xdr:colOff>
      <xdr:row>19</xdr:row>
      <xdr:rowOff>112059</xdr:rowOff>
    </xdr:to>
    <xdr:sp macro="" textlink="">
      <xdr:nvSpPr>
        <xdr:cNvPr id="9" name="Oval 8"/>
        <xdr:cNvSpPr/>
      </xdr:nvSpPr>
      <xdr:spPr>
        <a:xfrm>
          <a:off x="4325471" y="3059206"/>
          <a:ext cx="2185147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Fixed</a:t>
          </a:r>
          <a:r>
            <a:rPr lang="en-US" sz="1600" b="1" baseline="0"/>
            <a:t> Assets</a:t>
          </a:r>
          <a:endParaRPr lang="en-US" sz="1600" b="1"/>
        </a:p>
      </xdr:txBody>
    </xdr:sp>
    <xdr:clientData/>
  </xdr:twoCellAnchor>
  <xdr:twoCellAnchor>
    <xdr:from>
      <xdr:col>13</xdr:col>
      <xdr:colOff>459441</xdr:colOff>
      <xdr:row>16</xdr:row>
      <xdr:rowOff>11206</xdr:rowOff>
    </xdr:from>
    <xdr:to>
      <xdr:col>16</xdr:col>
      <xdr:colOff>268941</xdr:colOff>
      <xdr:row>19</xdr:row>
      <xdr:rowOff>112059</xdr:rowOff>
    </xdr:to>
    <xdr:sp macro="" textlink="">
      <xdr:nvSpPr>
        <xdr:cNvPr id="10" name="Oval 9"/>
        <xdr:cNvSpPr/>
      </xdr:nvSpPr>
      <xdr:spPr>
        <a:xfrm>
          <a:off x="8325970" y="3059206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Mill</a:t>
          </a:r>
          <a:r>
            <a:rPr lang="en-US" sz="1600" b="1" baseline="0"/>
            <a:t> Cost of Sales</a:t>
          </a:r>
          <a:endParaRPr lang="en-US" sz="1600" b="1"/>
        </a:p>
      </xdr:txBody>
    </xdr:sp>
    <xdr:clientData/>
  </xdr:twoCellAnchor>
  <xdr:twoCellAnchor>
    <xdr:from>
      <xdr:col>16</xdr:col>
      <xdr:colOff>331694</xdr:colOff>
      <xdr:row>16</xdr:row>
      <xdr:rowOff>29136</xdr:rowOff>
    </xdr:from>
    <xdr:to>
      <xdr:col>19</xdr:col>
      <xdr:colOff>141194</xdr:colOff>
      <xdr:row>19</xdr:row>
      <xdr:rowOff>129989</xdr:rowOff>
    </xdr:to>
    <xdr:sp macro="" textlink="">
      <xdr:nvSpPr>
        <xdr:cNvPr id="13" name="Oval 12"/>
        <xdr:cNvSpPr/>
      </xdr:nvSpPr>
      <xdr:spPr>
        <a:xfrm>
          <a:off x="10013576" y="3077136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Selling</a:t>
          </a:r>
          <a:r>
            <a:rPr lang="en-US" sz="1600" b="1" baseline="0"/>
            <a:t> Expense</a:t>
          </a:r>
          <a:endParaRPr lang="en-US" sz="1600" b="1"/>
        </a:p>
      </xdr:txBody>
    </xdr:sp>
    <xdr:clientData/>
  </xdr:twoCellAnchor>
  <xdr:twoCellAnchor>
    <xdr:from>
      <xdr:col>19</xdr:col>
      <xdr:colOff>203947</xdr:colOff>
      <xdr:row>16</xdr:row>
      <xdr:rowOff>24653</xdr:rowOff>
    </xdr:from>
    <xdr:to>
      <xdr:col>22</xdr:col>
      <xdr:colOff>13447</xdr:colOff>
      <xdr:row>19</xdr:row>
      <xdr:rowOff>125506</xdr:rowOff>
    </xdr:to>
    <xdr:sp macro="" textlink="">
      <xdr:nvSpPr>
        <xdr:cNvPr id="14" name="Oval 13"/>
        <xdr:cNvSpPr/>
      </xdr:nvSpPr>
      <xdr:spPr>
        <a:xfrm>
          <a:off x="11701182" y="3072653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Freight &amp; Delivery</a:t>
          </a:r>
        </a:p>
      </xdr:txBody>
    </xdr:sp>
    <xdr:clientData/>
  </xdr:twoCellAnchor>
  <xdr:twoCellAnchor>
    <xdr:from>
      <xdr:col>22</xdr:col>
      <xdr:colOff>53787</xdr:colOff>
      <xdr:row>16</xdr:row>
      <xdr:rowOff>20171</xdr:rowOff>
    </xdr:from>
    <xdr:to>
      <xdr:col>24</xdr:col>
      <xdr:colOff>468404</xdr:colOff>
      <xdr:row>19</xdr:row>
      <xdr:rowOff>121024</xdr:rowOff>
    </xdr:to>
    <xdr:sp macro="" textlink="">
      <xdr:nvSpPr>
        <xdr:cNvPr id="15" name="Oval 14"/>
        <xdr:cNvSpPr/>
      </xdr:nvSpPr>
      <xdr:spPr>
        <a:xfrm>
          <a:off x="13366375" y="3068171"/>
          <a:ext cx="1624853" cy="672353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/>
            <a:t>Admin</a:t>
          </a:r>
        </a:p>
        <a:p>
          <a:pPr algn="ctr"/>
          <a:r>
            <a:rPr lang="en-US" sz="1600" b="1"/>
            <a:t>Costs</a:t>
          </a:r>
        </a:p>
      </xdr:txBody>
    </xdr:sp>
    <xdr:clientData/>
  </xdr:twoCellAnchor>
  <xdr:twoCellAnchor>
    <xdr:from>
      <xdr:col>9</xdr:col>
      <xdr:colOff>599515</xdr:colOff>
      <xdr:row>5</xdr:row>
      <xdr:rowOff>112060</xdr:rowOff>
    </xdr:from>
    <xdr:to>
      <xdr:col>12</xdr:col>
      <xdr:colOff>577103</xdr:colOff>
      <xdr:row>6</xdr:row>
      <xdr:rowOff>44825</xdr:rowOff>
    </xdr:to>
    <xdr:cxnSp macro="">
      <xdr:nvCxnSpPr>
        <xdr:cNvPr id="17" name="Straight Arrow Connector 16"/>
        <xdr:cNvCxnSpPr>
          <a:stCxn id="3" idx="0"/>
          <a:endCxn id="2" idx="4"/>
        </xdr:cNvCxnSpPr>
      </xdr:nvCxnSpPr>
      <xdr:spPr>
        <a:xfrm rot="5400000" flipH="1" flipV="1">
          <a:off x="6880412" y="229722"/>
          <a:ext cx="123265" cy="1792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577104</xdr:colOff>
      <xdr:row>5</xdr:row>
      <xdr:rowOff>112059</xdr:rowOff>
    </xdr:from>
    <xdr:to>
      <xdr:col>15</xdr:col>
      <xdr:colOff>449358</xdr:colOff>
      <xdr:row>6</xdr:row>
      <xdr:rowOff>29136</xdr:rowOff>
    </xdr:to>
    <xdr:cxnSp macro="">
      <xdr:nvCxnSpPr>
        <xdr:cNvPr id="19" name="Straight Arrow Connector 18"/>
        <xdr:cNvCxnSpPr>
          <a:stCxn id="4" idx="0"/>
          <a:endCxn id="2" idx="4"/>
        </xdr:cNvCxnSpPr>
      </xdr:nvCxnSpPr>
      <xdr:spPr>
        <a:xfrm rot="16200000" flipV="1">
          <a:off x="8628531" y="274544"/>
          <a:ext cx="107577" cy="1687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599516</xdr:colOff>
      <xdr:row>9</xdr:row>
      <xdr:rowOff>145677</xdr:rowOff>
    </xdr:from>
    <xdr:to>
      <xdr:col>12</xdr:col>
      <xdr:colOff>577104</xdr:colOff>
      <xdr:row>11</xdr:row>
      <xdr:rowOff>11206</xdr:rowOff>
    </xdr:to>
    <xdr:cxnSp macro="">
      <xdr:nvCxnSpPr>
        <xdr:cNvPr id="23" name="Straight Arrow Connector 22"/>
        <xdr:cNvCxnSpPr>
          <a:stCxn id="5" idx="0"/>
          <a:endCxn id="3" idx="4"/>
        </xdr:cNvCxnSpPr>
      </xdr:nvCxnSpPr>
      <xdr:spPr>
        <a:xfrm rot="16200000" flipV="1">
          <a:off x="6818781" y="1086971"/>
          <a:ext cx="246529" cy="1792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9</xdr:row>
      <xdr:rowOff>145677</xdr:rowOff>
    </xdr:from>
    <xdr:to>
      <xdr:col>9</xdr:col>
      <xdr:colOff>599515</xdr:colOff>
      <xdr:row>11</xdr:row>
      <xdr:rowOff>33618</xdr:rowOff>
    </xdr:to>
    <xdr:cxnSp macro="">
      <xdr:nvCxnSpPr>
        <xdr:cNvPr id="26" name="Straight Arrow Connector 25"/>
        <xdr:cNvCxnSpPr>
          <a:endCxn id="3" idx="4"/>
        </xdr:cNvCxnSpPr>
      </xdr:nvCxnSpPr>
      <xdr:spPr>
        <a:xfrm flipV="1">
          <a:off x="4426324" y="1860177"/>
          <a:ext cx="1619250" cy="2689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449358</xdr:colOff>
      <xdr:row>9</xdr:row>
      <xdr:rowOff>129989</xdr:rowOff>
    </xdr:from>
    <xdr:to>
      <xdr:col>18</xdr:col>
      <xdr:colOff>565899</xdr:colOff>
      <xdr:row>11</xdr:row>
      <xdr:rowOff>22412</xdr:rowOff>
    </xdr:to>
    <xdr:cxnSp macro="">
      <xdr:nvCxnSpPr>
        <xdr:cNvPr id="29" name="Straight Arrow Connector 28"/>
        <xdr:cNvCxnSpPr>
          <a:stCxn id="7" idx="0"/>
          <a:endCxn id="4" idx="4"/>
        </xdr:cNvCxnSpPr>
      </xdr:nvCxnSpPr>
      <xdr:spPr>
        <a:xfrm rot="16200000" flipV="1">
          <a:off x="10355358" y="1015254"/>
          <a:ext cx="273423" cy="19318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577103</xdr:colOff>
      <xdr:row>9</xdr:row>
      <xdr:rowOff>129990</xdr:rowOff>
    </xdr:from>
    <xdr:to>
      <xdr:col>15</xdr:col>
      <xdr:colOff>449357</xdr:colOff>
      <xdr:row>11</xdr:row>
      <xdr:rowOff>11207</xdr:rowOff>
    </xdr:to>
    <xdr:cxnSp macro="">
      <xdr:nvCxnSpPr>
        <xdr:cNvPr id="32" name="Straight Arrow Connector 31"/>
        <xdr:cNvCxnSpPr>
          <a:stCxn id="5" idx="0"/>
          <a:endCxn id="4" idx="4"/>
        </xdr:cNvCxnSpPr>
      </xdr:nvCxnSpPr>
      <xdr:spPr>
        <a:xfrm rot="5400000" flipH="1" flipV="1">
          <a:off x="8551210" y="1131795"/>
          <a:ext cx="262217" cy="168760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577104</xdr:colOff>
      <xdr:row>14</xdr:row>
      <xdr:rowOff>134471</xdr:rowOff>
    </xdr:from>
    <xdr:to>
      <xdr:col>8</xdr:col>
      <xdr:colOff>577105</xdr:colOff>
      <xdr:row>16</xdr:row>
      <xdr:rowOff>11206</xdr:rowOff>
    </xdr:to>
    <xdr:cxnSp macro="">
      <xdr:nvCxnSpPr>
        <xdr:cNvPr id="36" name="Straight Arrow Connector 35"/>
        <xdr:cNvCxnSpPr>
          <a:stCxn id="9" idx="0"/>
          <a:endCxn id="6" idx="4"/>
        </xdr:cNvCxnSpPr>
      </xdr:nvCxnSpPr>
      <xdr:spPr>
        <a:xfrm rot="16200000" flipV="1">
          <a:off x="4684060" y="2325221"/>
          <a:ext cx="257735" cy="12102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565897</xdr:colOff>
      <xdr:row>14</xdr:row>
      <xdr:rowOff>134471</xdr:rowOff>
    </xdr:from>
    <xdr:to>
      <xdr:col>6</xdr:col>
      <xdr:colOff>577104</xdr:colOff>
      <xdr:row>16</xdr:row>
      <xdr:rowOff>0</xdr:rowOff>
    </xdr:to>
    <xdr:cxnSp macro="">
      <xdr:nvCxnSpPr>
        <xdr:cNvPr id="41" name="Straight Arrow Connector 40"/>
        <xdr:cNvCxnSpPr>
          <a:stCxn id="8" idx="0"/>
          <a:endCxn id="6" idx="4"/>
        </xdr:cNvCxnSpPr>
      </xdr:nvCxnSpPr>
      <xdr:spPr>
        <a:xfrm rot="5400000" flipH="1" flipV="1">
          <a:off x="3171265" y="2011456"/>
          <a:ext cx="246529" cy="18265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61632</xdr:colOff>
      <xdr:row>14</xdr:row>
      <xdr:rowOff>123266</xdr:rowOff>
    </xdr:from>
    <xdr:to>
      <xdr:col>18</xdr:col>
      <xdr:colOff>565898</xdr:colOff>
      <xdr:row>16</xdr:row>
      <xdr:rowOff>11207</xdr:rowOff>
    </xdr:to>
    <xdr:cxnSp macro="">
      <xdr:nvCxnSpPr>
        <xdr:cNvPr id="44" name="Straight Arrow Connector 43"/>
        <xdr:cNvCxnSpPr>
          <a:stCxn id="10" idx="0"/>
          <a:endCxn id="7" idx="4"/>
        </xdr:cNvCxnSpPr>
      </xdr:nvCxnSpPr>
      <xdr:spPr>
        <a:xfrm rot="5400000" flipH="1" flipV="1">
          <a:off x="10163736" y="1764927"/>
          <a:ext cx="268941" cy="23196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539003</xdr:colOff>
      <xdr:row>14</xdr:row>
      <xdr:rowOff>123266</xdr:rowOff>
    </xdr:from>
    <xdr:to>
      <xdr:col>18</xdr:col>
      <xdr:colOff>565898</xdr:colOff>
      <xdr:row>16</xdr:row>
      <xdr:rowOff>29137</xdr:rowOff>
    </xdr:to>
    <xdr:cxnSp macro="">
      <xdr:nvCxnSpPr>
        <xdr:cNvPr id="47" name="Straight Arrow Connector 46"/>
        <xdr:cNvCxnSpPr>
          <a:stCxn id="13" idx="0"/>
          <a:endCxn id="7" idx="4"/>
        </xdr:cNvCxnSpPr>
      </xdr:nvCxnSpPr>
      <xdr:spPr>
        <a:xfrm rot="5400000" flipH="1" flipV="1">
          <a:off x="10998574" y="2617695"/>
          <a:ext cx="286871" cy="6320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565898</xdr:colOff>
      <xdr:row>14</xdr:row>
      <xdr:rowOff>123265</xdr:rowOff>
    </xdr:from>
    <xdr:to>
      <xdr:col>20</xdr:col>
      <xdr:colOff>411256</xdr:colOff>
      <xdr:row>16</xdr:row>
      <xdr:rowOff>24653</xdr:rowOff>
    </xdr:to>
    <xdr:cxnSp macro="">
      <xdr:nvCxnSpPr>
        <xdr:cNvPr id="50" name="Straight Arrow Connector 49"/>
        <xdr:cNvCxnSpPr>
          <a:stCxn id="14" idx="0"/>
          <a:endCxn id="7" idx="4"/>
        </xdr:cNvCxnSpPr>
      </xdr:nvCxnSpPr>
      <xdr:spPr>
        <a:xfrm rot="16200000" flipV="1">
          <a:off x="11844619" y="2403662"/>
          <a:ext cx="282388" cy="105559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565898</xdr:colOff>
      <xdr:row>14</xdr:row>
      <xdr:rowOff>123265</xdr:rowOff>
    </xdr:from>
    <xdr:to>
      <xdr:col>23</xdr:col>
      <xdr:colOff>261096</xdr:colOff>
      <xdr:row>16</xdr:row>
      <xdr:rowOff>20171</xdr:rowOff>
    </xdr:to>
    <xdr:cxnSp macro="">
      <xdr:nvCxnSpPr>
        <xdr:cNvPr id="53" name="Straight Arrow Connector 52"/>
        <xdr:cNvCxnSpPr>
          <a:stCxn id="15" idx="0"/>
          <a:endCxn id="7" idx="4"/>
        </xdr:cNvCxnSpPr>
      </xdr:nvCxnSpPr>
      <xdr:spPr>
        <a:xfrm rot="16200000" flipV="1">
          <a:off x="12679456" y="1568825"/>
          <a:ext cx="277906" cy="27207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238124</xdr:colOff>
      <xdr:row>1</xdr:row>
      <xdr:rowOff>104775</xdr:rowOff>
    </xdr:from>
    <xdr:to>
      <xdr:col>19</xdr:col>
      <xdr:colOff>304799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9525</xdr:rowOff>
    </xdr:from>
    <xdr:to>
      <xdr:col>13</xdr:col>
      <xdr:colOff>600075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B63F68D0-0E86-4081-97CC-B21F4E2EEF0C}" diskRevisions="1" revisionId="6" version="4">
  <header guid="{B63F68D0-0E86-4081-97CC-B21F4E2EEF0C}" dateTime="2012-06-11T22:16:12" maxSheetId="15" userName="Ozgur Ozluk" r:id="rId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84AD1FC9-1D54-4CF5-8568-C97DE11A5CD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7"/>
  <sheetViews>
    <sheetView tabSelected="1" zoomScale="120" zoomScaleNormal="120" zoomScalePageLayoutView="120" workbookViewId="0">
      <selection activeCell="F7" sqref="F7"/>
    </sheetView>
  </sheetViews>
  <sheetFormatPr defaultColWidth="8.85546875" defaultRowHeight="15"/>
  <sheetData>
    <row r="2" spans="2:2">
      <c r="B2" t="s">
        <v>20</v>
      </c>
    </row>
    <row r="3" spans="2:2">
      <c r="B3" t="s">
        <v>21</v>
      </c>
    </row>
    <row r="4" spans="2:2">
      <c r="B4" t="s">
        <v>22</v>
      </c>
    </row>
    <row r="5" spans="2:2">
      <c r="B5" t="s">
        <v>23</v>
      </c>
    </row>
    <row r="7" spans="2:2">
      <c r="B7" t="s">
        <v>24</v>
      </c>
    </row>
  </sheetData>
  <customSheetViews>
    <customSheetView guid="{84AD1FC9-1D54-4CF5-8568-C97DE11A5CD2}" scale="120">
      <selection activeCell="F7" sqref="F7"/>
      <pageMargins left="0.7" right="0.7" top="0.75" bottom="0.75" header="0.3" footer="0.3"/>
    </customSheetView>
    <customSheetView guid="{2FF1250F-24F0-45EB-B0FF-E663C210EB95}" scale="120">
      <pageMargins left="0.7" right="0.7" top="0.75" bottom="0.75" header="0.3" footer="0.3"/>
    </customSheetView>
    <customSheetView guid="{56AF3BB6-958F-BF40-8163-F038875C20D8}" scale="120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B2:V13"/>
  <sheetViews>
    <sheetView zoomScale="85" zoomScaleNormal="85" zoomScalePageLayoutView="85" workbookViewId="0">
      <selection activeCell="D22" sqref="D22"/>
    </sheetView>
  </sheetViews>
  <sheetFormatPr defaultColWidth="8.85546875" defaultRowHeight="15"/>
  <sheetData>
    <row r="2" spans="2:22">
      <c r="B2" t="s">
        <v>129</v>
      </c>
    </row>
    <row r="3" spans="2:22">
      <c r="B3" t="s">
        <v>130</v>
      </c>
      <c r="P3" s="38" t="s">
        <v>131</v>
      </c>
    </row>
    <row r="4" spans="2:22">
      <c r="B4" t="s">
        <v>132</v>
      </c>
    </row>
    <row r="5" spans="2:22">
      <c r="B5" t="s">
        <v>133</v>
      </c>
    </row>
    <row r="6" spans="2:22">
      <c r="B6" t="s">
        <v>136</v>
      </c>
    </row>
    <row r="7" spans="2:22">
      <c r="B7" t="s">
        <v>137</v>
      </c>
    </row>
    <row r="8" spans="2:22">
      <c r="B8" t="s">
        <v>138</v>
      </c>
      <c r="H8" s="38" t="s">
        <v>135</v>
      </c>
      <c r="S8" s="38" t="s">
        <v>134</v>
      </c>
    </row>
    <row r="9" spans="2:22">
      <c r="B9" t="s">
        <v>140</v>
      </c>
    </row>
    <row r="10" spans="2:22">
      <c r="B10" t="s">
        <v>141</v>
      </c>
    </row>
    <row r="11" spans="2:22">
      <c r="B11" t="s">
        <v>142</v>
      </c>
    </row>
    <row r="12" spans="2:22">
      <c r="B12" t="s">
        <v>143</v>
      </c>
    </row>
    <row r="13" spans="2:22">
      <c r="D13" s="38" t="s">
        <v>139</v>
      </c>
      <c r="V13" s="38" t="s">
        <v>144</v>
      </c>
    </row>
  </sheetData>
  <customSheetViews>
    <customSheetView guid="{84AD1FC9-1D54-4CF5-8568-C97DE11A5CD2}" scale="85">
      <selection activeCell="D22" sqref="D22"/>
      <pageMargins left="0.7" right="0.7" top="0.75" bottom="0.75" header="0.3" footer="0.3"/>
    </customSheetView>
    <customSheetView guid="{2FF1250F-24F0-45EB-B0FF-E663C210EB95}" scale="85">
      <selection activeCell="D22" sqref="D22"/>
      <pageMargins left="0.7" right="0.7" top="0.75" bottom="0.75" header="0.3" footer="0.3"/>
    </customSheetView>
    <customSheetView guid="{56AF3BB6-958F-BF40-8163-F038875C20D8}" scale="85">
      <selection activeCell="D22" sqref="D22"/>
      <pageMargins left="0.7" right="0.7" top="0.75" bottom="0.75" header="0.3" footer="0.3"/>
    </customSheetView>
  </customSheetView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B1:J28"/>
  <sheetViews>
    <sheetView workbookViewId="0">
      <selection activeCell="F4" sqref="F4"/>
    </sheetView>
  </sheetViews>
  <sheetFormatPr defaultColWidth="8.85546875" defaultRowHeight="15"/>
  <sheetData>
    <row r="1" spans="2:10" ht="15.75" thickBot="1"/>
    <row r="2" spans="2:10" ht="15.75" thickBot="1">
      <c r="B2" s="20" t="s">
        <v>96</v>
      </c>
      <c r="C2" s="20">
        <v>10</v>
      </c>
      <c r="F2" s="43" t="s">
        <v>97</v>
      </c>
      <c r="G2" s="44"/>
      <c r="H2" s="44"/>
      <c r="I2" s="44"/>
      <c r="J2" s="45"/>
    </row>
    <row r="3" spans="2:10" ht="15.75" thickBot="1">
      <c r="E3" s="20" t="s">
        <v>98</v>
      </c>
      <c r="F3" s="33">
        <v>-0.25</v>
      </c>
      <c r="G3" s="33">
        <v>0</v>
      </c>
      <c r="H3" s="33">
        <v>0.5</v>
      </c>
      <c r="I3" s="33">
        <v>1</v>
      </c>
      <c r="J3" s="34">
        <v>1.5</v>
      </c>
    </row>
    <row r="4" spans="2:10">
      <c r="E4" s="27">
        <v>0.25</v>
      </c>
      <c r="F4" s="24">
        <f>$C$2*$E4^F$3</f>
        <v>14.142135623730949</v>
      </c>
      <c r="G4" s="25">
        <f t="shared" ref="G4:J13" si="0">$C$2*$E4^G$3</f>
        <v>10</v>
      </c>
      <c r="H4" s="25">
        <f t="shared" si="0"/>
        <v>5</v>
      </c>
      <c r="I4" s="25">
        <f t="shared" si="0"/>
        <v>2.5</v>
      </c>
      <c r="J4" s="26">
        <f t="shared" si="0"/>
        <v>1.2500000000000002</v>
      </c>
    </row>
    <row r="5" spans="2:10">
      <c r="E5" s="27">
        <v>0.5</v>
      </c>
      <c r="F5" s="27">
        <f t="shared" ref="F5:F13" si="1">$C$2*$E5^F$3</f>
        <v>11.89207115002721</v>
      </c>
      <c r="G5" s="28">
        <f t="shared" si="0"/>
        <v>10</v>
      </c>
      <c r="H5" s="28">
        <f t="shared" si="0"/>
        <v>7.0710678118654755</v>
      </c>
      <c r="I5" s="28">
        <f t="shared" si="0"/>
        <v>5</v>
      </c>
      <c r="J5" s="29">
        <f t="shared" si="0"/>
        <v>3.5355339059327378</v>
      </c>
    </row>
    <row r="6" spans="2:10">
      <c r="E6" s="27">
        <v>0.75</v>
      </c>
      <c r="F6" s="27">
        <f t="shared" si="1"/>
        <v>10.74569931823542</v>
      </c>
      <c r="G6" s="28">
        <f t="shared" si="0"/>
        <v>10</v>
      </c>
      <c r="H6" s="28">
        <f t="shared" si="0"/>
        <v>8.6602540378443855</v>
      </c>
      <c r="I6" s="28">
        <f t="shared" si="0"/>
        <v>7.5</v>
      </c>
      <c r="J6" s="29">
        <f t="shared" si="0"/>
        <v>6.49519052838329</v>
      </c>
    </row>
    <row r="7" spans="2:10">
      <c r="E7" s="27">
        <v>1</v>
      </c>
      <c r="F7" s="27">
        <f t="shared" si="1"/>
        <v>10</v>
      </c>
      <c r="G7" s="28">
        <f t="shared" si="0"/>
        <v>10</v>
      </c>
      <c r="H7" s="28">
        <f t="shared" si="0"/>
        <v>10</v>
      </c>
      <c r="I7" s="28">
        <f t="shared" si="0"/>
        <v>10</v>
      </c>
      <c r="J7" s="29">
        <f t="shared" si="0"/>
        <v>10</v>
      </c>
    </row>
    <row r="8" spans="2:10">
      <c r="E8" s="27">
        <v>1.25</v>
      </c>
      <c r="F8" s="27">
        <f t="shared" si="1"/>
        <v>9.4574160900317583</v>
      </c>
      <c r="G8" s="28">
        <f t="shared" si="0"/>
        <v>10</v>
      </c>
      <c r="H8" s="28">
        <f t="shared" si="0"/>
        <v>11.180339887498949</v>
      </c>
      <c r="I8" s="28">
        <f t="shared" si="0"/>
        <v>12.5</v>
      </c>
      <c r="J8" s="29">
        <f t="shared" si="0"/>
        <v>13.975424859373685</v>
      </c>
    </row>
    <row r="9" spans="2:10">
      <c r="E9" s="27">
        <v>1.5</v>
      </c>
      <c r="F9" s="27">
        <f t="shared" si="1"/>
        <v>9.0360200360984475</v>
      </c>
      <c r="G9" s="28">
        <f t="shared" si="0"/>
        <v>10</v>
      </c>
      <c r="H9" s="28">
        <f t="shared" si="0"/>
        <v>12.24744871391589</v>
      </c>
      <c r="I9" s="28">
        <f t="shared" si="0"/>
        <v>15</v>
      </c>
      <c r="J9" s="29">
        <f t="shared" si="0"/>
        <v>18.371173070873837</v>
      </c>
    </row>
    <row r="10" spans="2:10">
      <c r="E10" s="27">
        <v>1.75</v>
      </c>
      <c r="F10" s="27">
        <f t="shared" si="1"/>
        <v>8.6944174388998281</v>
      </c>
      <c r="G10" s="28">
        <f t="shared" si="0"/>
        <v>10</v>
      </c>
      <c r="H10" s="28">
        <f t="shared" si="0"/>
        <v>13.228756555322953</v>
      </c>
      <c r="I10" s="28">
        <f t="shared" si="0"/>
        <v>17.5</v>
      </c>
      <c r="J10" s="29">
        <f t="shared" si="0"/>
        <v>23.150323971815165</v>
      </c>
    </row>
    <row r="11" spans="2:10">
      <c r="E11" s="27">
        <v>2</v>
      </c>
      <c r="F11" s="27">
        <f t="shared" si="1"/>
        <v>8.4089641525371466</v>
      </c>
      <c r="G11" s="28">
        <f t="shared" si="0"/>
        <v>10</v>
      </c>
      <c r="H11" s="28">
        <f t="shared" si="0"/>
        <v>14.142135623730951</v>
      </c>
      <c r="I11" s="28">
        <f t="shared" si="0"/>
        <v>20</v>
      </c>
      <c r="J11" s="29">
        <f t="shared" si="0"/>
        <v>28.284271247461898</v>
      </c>
    </row>
    <row r="12" spans="2:10">
      <c r="E12" s="27">
        <v>2.25</v>
      </c>
      <c r="F12" s="27">
        <f t="shared" si="1"/>
        <v>8.1649658092772608</v>
      </c>
      <c r="G12" s="28">
        <f t="shared" si="0"/>
        <v>10</v>
      </c>
      <c r="H12" s="28">
        <f t="shared" si="0"/>
        <v>15</v>
      </c>
      <c r="I12" s="28">
        <f t="shared" si="0"/>
        <v>22.5</v>
      </c>
      <c r="J12" s="29">
        <f t="shared" si="0"/>
        <v>33.75</v>
      </c>
    </row>
    <row r="13" spans="2:10" ht="15.75" thickBot="1">
      <c r="E13" s="30">
        <v>2.5</v>
      </c>
      <c r="F13" s="30">
        <f t="shared" si="1"/>
        <v>7.9527072876705063</v>
      </c>
      <c r="G13" s="31">
        <f t="shared" si="0"/>
        <v>10</v>
      </c>
      <c r="H13" s="31">
        <f t="shared" si="0"/>
        <v>15.811388300841898</v>
      </c>
      <c r="I13" s="31">
        <f t="shared" si="0"/>
        <v>25</v>
      </c>
      <c r="J13" s="32">
        <f t="shared" si="0"/>
        <v>39.528470752104745</v>
      </c>
    </row>
    <row r="17" spans="2:2">
      <c r="B17" t="s">
        <v>99</v>
      </c>
    </row>
    <row r="18" spans="2:2">
      <c r="B18" t="s">
        <v>100</v>
      </c>
    </row>
    <row r="19" spans="2:2">
      <c r="B19" t="s">
        <v>101</v>
      </c>
    </row>
    <row r="20" spans="2:2">
      <c r="B20" t="s">
        <v>102</v>
      </c>
    </row>
    <row r="21" spans="2:2">
      <c r="B21" t="s">
        <v>103</v>
      </c>
    </row>
    <row r="23" spans="2:2">
      <c r="B23" t="s">
        <v>104</v>
      </c>
    </row>
    <row r="24" spans="2:2">
      <c r="B24" t="s">
        <v>105</v>
      </c>
    </row>
    <row r="26" spans="2:2">
      <c r="B26" t="s">
        <v>106</v>
      </c>
    </row>
    <row r="27" spans="2:2">
      <c r="B27" t="s">
        <v>107</v>
      </c>
    </row>
    <row r="28" spans="2:2">
      <c r="B28" t="s">
        <v>108</v>
      </c>
    </row>
  </sheetData>
  <customSheetViews>
    <customSheetView guid="{84AD1FC9-1D54-4CF5-8568-C97DE11A5CD2}">
      <selection activeCell="F4" sqref="F4"/>
      <pageMargins left="0.7" right="0.7" top="0.75" bottom="0.75" header="0.3" footer="0.3"/>
    </customSheetView>
    <customSheetView guid="{2FF1250F-24F0-45EB-B0FF-E663C210EB95}">
      <selection activeCell="F4" sqref="F4"/>
      <pageMargins left="0.7" right="0.7" top="0.75" bottom="0.75" header="0.3" footer="0.3"/>
    </customSheetView>
    <customSheetView guid="{56AF3BB6-958F-BF40-8163-F038875C20D8}">
      <selection activeCell="F4" sqref="F4"/>
      <pageMargins left="0.7" right="0.7" top="0.75" bottom="0.75" header="0.3" footer="0.3"/>
    </customSheetView>
  </customSheetViews>
  <mergeCells count="1">
    <mergeCell ref="F2:J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B2:D13"/>
  <sheetViews>
    <sheetView workbookViewId="0">
      <selection activeCell="C6" sqref="C6"/>
    </sheetView>
  </sheetViews>
  <sheetFormatPr defaultColWidth="8.85546875" defaultRowHeight="15"/>
  <sheetData>
    <row r="2" spans="2:4">
      <c r="B2" s="15" t="s">
        <v>50</v>
      </c>
    </row>
    <row r="4" spans="2:4">
      <c r="B4" t="s">
        <v>145</v>
      </c>
    </row>
    <row r="6" spans="2:4">
      <c r="B6" t="s">
        <v>146</v>
      </c>
      <c r="C6">
        <v>24</v>
      </c>
      <c r="D6" t="s">
        <v>148</v>
      </c>
    </row>
    <row r="7" spans="2:4">
      <c r="B7" t="s">
        <v>147</v>
      </c>
      <c r="C7">
        <v>20</v>
      </c>
      <c r="D7" t="s">
        <v>149</v>
      </c>
    </row>
    <row r="9" spans="2:4">
      <c r="C9">
        <f>C6*C7</f>
        <v>480</v>
      </c>
      <c r="D9" t="s">
        <v>150</v>
      </c>
    </row>
    <row r="11" spans="2:4">
      <c r="B11" t="s">
        <v>151</v>
      </c>
      <c r="C11">
        <v>30</v>
      </c>
      <c r="D11" t="s">
        <v>152</v>
      </c>
    </row>
    <row r="13" spans="2:4">
      <c r="B13" t="s">
        <v>153</v>
      </c>
      <c r="C13">
        <f>C9/C11</f>
        <v>16</v>
      </c>
      <c r="D13" t="s">
        <v>154</v>
      </c>
    </row>
  </sheetData>
  <customSheetViews>
    <customSheetView guid="{84AD1FC9-1D54-4CF5-8568-C97DE11A5CD2}">
      <selection activeCell="C6" sqref="C6"/>
      <pageMargins left="0.7" right="0.7" top="0.75" bottom="0.75" header="0.3" footer="0.3"/>
    </customSheetView>
    <customSheetView guid="{2FF1250F-24F0-45EB-B0FF-E663C210EB95}">
      <selection activeCell="C6" sqref="C6"/>
      <pageMargins left="0.7" right="0.7" top="0.75" bottom="0.75" header="0.3" footer="0.3"/>
    </customSheetView>
    <customSheetView guid="{56AF3BB6-958F-BF40-8163-F038875C20D8}">
      <selection activeCell="C6" sqref="C6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B2:E27"/>
  <sheetViews>
    <sheetView workbookViewId="0"/>
  </sheetViews>
  <sheetFormatPr defaultColWidth="8.85546875" defaultRowHeight="15"/>
  <cols>
    <col min="3" max="3" width="15" bestFit="1" customWidth="1"/>
    <col min="4" max="4" width="12.42578125" bestFit="1" customWidth="1"/>
    <col min="5" max="5" width="11.42578125" bestFit="1" customWidth="1"/>
  </cols>
  <sheetData>
    <row r="2" spans="2:4">
      <c r="B2" t="s">
        <v>110</v>
      </c>
    </row>
    <row r="3" spans="2:4">
      <c r="C3" t="s">
        <v>109</v>
      </c>
    </row>
    <row r="5" spans="2:4">
      <c r="B5" t="s">
        <v>111</v>
      </c>
    </row>
    <row r="6" spans="2:4">
      <c r="C6" t="s">
        <v>114</v>
      </c>
    </row>
    <row r="8" spans="2:4">
      <c r="B8" t="s">
        <v>112</v>
      </c>
    </row>
    <row r="9" spans="2:4">
      <c r="C9" t="s">
        <v>116</v>
      </c>
    </row>
    <row r="11" spans="2:4">
      <c r="B11" t="s">
        <v>113</v>
      </c>
    </row>
    <row r="12" spans="2:4">
      <c r="C12" t="s">
        <v>120</v>
      </c>
      <c r="D12" s="17"/>
    </row>
    <row r="13" spans="2:4">
      <c r="D13" s="17"/>
    </row>
    <row r="14" spans="2:4">
      <c r="B14" t="s">
        <v>115</v>
      </c>
    </row>
    <row r="15" spans="2:4">
      <c r="C15" t="s">
        <v>117</v>
      </c>
    </row>
    <row r="16" spans="2:4">
      <c r="C16" s="17" t="s">
        <v>121</v>
      </c>
    </row>
    <row r="17" spans="3:5">
      <c r="C17" s="17" t="s">
        <v>122</v>
      </c>
    </row>
    <row r="19" spans="3:5">
      <c r="C19" s="23"/>
    </row>
    <row r="20" spans="3:5">
      <c r="C20" s="23"/>
    </row>
    <row r="21" spans="3:5">
      <c r="E21" s="35"/>
    </row>
    <row r="23" spans="3:5">
      <c r="D23" s="19"/>
    </row>
    <row r="25" spans="3:5">
      <c r="D25" s="19"/>
    </row>
    <row r="26" spans="3:5">
      <c r="D26" s="22"/>
    </row>
    <row r="27" spans="3:5">
      <c r="D27" s="22"/>
    </row>
  </sheetData>
  <customSheetViews>
    <customSheetView guid="{84AD1FC9-1D54-4CF5-8568-C97DE11A5CD2}">
      <pageMargins left="0.7" right="0.7" top="0.75" bottom="0.75" header="0.3" footer="0.3"/>
    </customSheetView>
    <customSheetView guid="{2FF1250F-24F0-45EB-B0FF-E663C210EB95}">
      <pageMargins left="0.7" right="0.7" top="0.75" bottom="0.75" header="0.3" footer="0.3"/>
    </customSheetView>
    <customSheetView guid="{56AF3BB6-958F-BF40-8163-F038875C20D8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B2:E29"/>
  <sheetViews>
    <sheetView topLeftCell="A15" workbookViewId="0">
      <selection activeCell="A29" sqref="A29"/>
    </sheetView>
  </sheetViews>
  <sheetFormatPr defaultColWidth="8.85546875" defaultRowHeight="15"/>
  <cols>
    <col min="2" max="3" width="10.42578125" bestFit="1" customWidth="1"/>
  </cols>
  <sheetData>
    <row r="2" spans="2:3">
      <c r="B2" s="36" t="s">
        <v>118</v>
      </c>
      <c r="C2" s="36" t="s">
        <v>119</v>
      </c>
    </row>
    <row r="3" spans="2:3">
      <c r="B3" s="19">
        <v>600</v>
      </c>
      <c r="C3">
        <v>500</v>
      </c>
    </row>
    <row r="4" spans="2:3">
      <c r="B4" s="19">
        <v>300</v>
      </c>
      <c r="C4">
        <v>1200</v>
      </c>
    </row>
    <row r="7" spans="2:3">
      <c r="B7" t="s">
        <v>123</v>
      </c>
      <c r="C7" s="17" t="s">
        <v>124</v>
      </c>
    </row>
    <row r="8" spans="2:3">
      <c r="C8" s="17" t="s">
        <v>126</v>
      </c>
    </row>
    <row r="9" spans="2:3">
      <c r="C9" s="17" t="s">
        <v>125</v>
      </c>
    </row>
    <row r="18" spans="2:5">
      <c r="B18" s="46" t="s">
        <v>127</v>
      </c>
      <c r="C18" s="46"/>
    </row>
    <row r="19" spans="2:5">
      <c r="B19" t="s">
        <v>118</v>
      </c>
      <c r="C19" t="s">
        <v>123</v>
      </c>
    </row>
    <row r="20" spans="2:5">
      <c r="B20" s="19">
        <v>1</v>
      </c>
      <c r="C20" s="37">
        <f>-2.333*B20^2+1900*B20</f>
        <v>1897.6669999999999</v>
      </c>
    </row>
    <row r="21" spans="2:5">
      <c r="B21" s="19">
        <v>10</v>
      </c>
      <c r="C21" s="37">
        <f>-2.333*B21^2+1900*B21</f>
        <v>18766.7</v>
      </c>
    </row>
    <row r="22" spans="2:5">
      <c r="B22" s="19">
        <v>100</v>
      </c>
      <c r="C22" s="37">
        <f>-2.333*B22^2+1900*B22</f>
        <v>166670</v>
      </c>
    </row>
    <row r="23" spans="2:5">
      <c r="B23" s="19">
        <v>1000</v>
      </c>
      <c r="C23" s="37">
        <f t="shared" ref="C23:C29" si="0">-2.333*B23^2+1900*B23</f>
        <v>-433000</v>
      </c>
    </row>
    <row r="24" spans="2:5">
      <c r="B24" s="19">
        <v>500</v>
      </c>
      <c r="C24" s="37">
        <f t="shared" si="0"/>
        <v>366750</v>
      </c>
    </row>
    <row r="25" spans="2:5">
      <c r="B25" s="19">
        <v>750</v>
      </c>
      <c r="C25" s="37">
        <f t="shared" si="0"/>
        <v>112687.5</v>
      </c>
    </row>
    <row r="26" spans="2:5">
      <c r="B26" s="19">
        <v>250</v>
      </c>
      <c r="C26" s="37">
        <f t="shared" si="0"/>
        <v>329187.5</v>
      </c>
    </row>
    <row r="27" spans="2:5">
      <c r="B27" s="19">
        <v>375</v>
      </c>
      <c r="C27" s="37">
        <f t="shared" si="0"/>
        <v>384421.875</v>
      </c>
    </row>
    <row r="28" spans="2:5">
      <c r="B28" s="19">
        <v>425</v>
      </c>
      <c r="C28" s="37">
        <f t="shared" si="0"/>
        <v>386101.87499999994</v>
      </c>
      <c r="D28" t="s">
        <v>85</v>
      </c>
      <c r="E28" t="s">
        <v>128</v>
      </c>
    </row>
    <row r="29" spans="2:5" s="39" customFormat="1">
      <c r="B29" s="40">
        <v>450</v>
      </c>
      <c r="C29" s="41">
        <f t="shared" si="0"/>
        <v>382567.49999999994</v>
      </c>
    </row>
  </sheetData>
  <customSheetViews>
    <customSheetView guid="{84AD1FC9-1D54-4CF5-8568-C97DE11A5CD2}" topLeftCell="A15">
      <selection activeCell="A29" sqref="A29"/>
      <pageMargins left="0.7" right="0.7" top="0.75" bottom="0.75" header="0.3" footer="0.3"/>
    </customSheetView>
    <customSheetView guid="{2FF1250F-24F0-45EB-B0FF-E663C210EB95}" topLeftCell="A3">
      <selection activeCell="F34" sqref="F34"/>
      <pageMargins left="0.7" right="0.7" top="0.75" bottom="0.75" header="0.3" footer="0.3"/>
    </customSheetView>
    <customSheetView guid="{56AF3BB6-958F-BF40-8163-F038875C20D8}" topLeftCell="A15">
      <selection activeCell="F34" sqref="F34"/>
      <pageMargins left="0.7" right="0.7" top="0.75" bottom="0.75" header="0.3" footer="0.3"/>
    </customSheetView>
  </customSheetViews>
  <mergeCells count="1">
    <mergeCell ref="B18:C1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B11"/>
  <sheetViews>
    <sheetView zoomScale="120" zoomScaleNormal="120" zoomScalePageLayoutView="120" workbookViewId="0"/>
  </sheetViews>
  <sheetFormatPr defaultColWidth="8.85546875" defaultRowHeight="15"/>
  <sheetData>
    <row r="2" spans="2:2">
      <c r="B2" t="s">
        <v>25</v>
      </c>
    </row>
    <row r="3" spans="2:2">
      <c r="B3" t="s">
        <v>26</v>
      </c>
    </row>
    <row r="4" spans="2:2">
      <c r="B4" t="s">
        <v>27</v>
      </c>
    </row>
    <row r="5" spans="2:2">
      <c r="B5" t="s">
        <v>28</v>
      </c>
    </row>
    <row r="6" spans="2:2">
      <c r="B6" t="s">
        <v>29</v>
      </c>
    </row>
    <row r="8" spans="2:2">
      <c r="B8" t="s">
        <v>30</v>
      </c>
    </row>
    <row r="9" spans="2:2">
      <c r="B9" t="s">
        <v>155</v>
      </c>
    </row>
    <row r="10" spans="2:2">
      <c r="B10" t="s">
        <v>156</v>
      </c>
    </row>
    <row r="11" spans="2:2">
      <c r="B11" t="s">
        <v>31</v>
      </c>
    </row>
  </sheetData>
  <customSheetViews>
    <customSheetView guid="{84AD1FC9-1D54-4CF5-8568-C97DE11A5CD2}" scale="120">
      <pageMargins left="0.7" right="0.7" top="0.75" bottom="0.75" header="0.3" footer="0.3"/>
    </customSheetView>
    <customSheetView guid="{2FF1250F-24F0-45EB-B0FF-E663C210EB95}" scale="120">
      <selection activeCell="D16" sqref="D16"/>
      <pageMargins left="0.7" right="0.7" top="0.75" bottom="0.75" header="0.3" footer="0.3"/>
    </customSheetView>
    <customSheetView guid="{56AF3BB6-958F-BF40-8163-F038875C20D8}" scale="120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2:B10"/>
  <sheetViews>
    <sheetView workbookViewId="0"/>
  </sheetViews>
  <sheetFormatPr defaultColWidth="8.85546875" defaultRowHeight="15"/>
  <sheetData>
    <row r="2" spans="2:2">
      <c r="B2" t="s">
        <v>39</v>
      </c>
    </row>
    <row r="3" spans="2:2">
      <c r="B3" t="s">
        <v>32</v>
      </c>
    </row>
    <row r="4" spans="2:2">
      <c r="B4" t="s">
        <v>33</v>
      </c>
    </row>
    <row r="5" spans="2:2">
      <c r="B5" t="s">
        <v>35</v>
      </c>
    </row>
    <row r="6" spans="2:2">
      <c r="B6" t="s">
        <v>34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</sheetData>
  <customSheetViews>
    <customSheetView guid="{84AD1FC9-1D54-4CF5-8568-C97DE11A5CD2}">
      <pageMargins left="0.7" right="0.7" top="0.75" bottom="0.75" header="0.3" footer="0.3"/>
    </customSheetView>
    <customSheetView guid="{2FF1250F-24F0-45EB-B0FF-E663C210EB95}">
      <pageMargins left="0.7" right="0.7" top="0.75" bottom="0.75" header="0.3" footer="0.3"/>
    </customSheetView>
    <customSheetView guid="{56AF3BB6-958F-BF40-8163-F038875C20D8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3:H6"/>
  <sheetViews>
    <sheetView topLeftCell="A3" workbookViewId="0">
      <selection activeCell="C12" sqref="C12"/>
    </sheetView>
  </sheetViews>
  <sheetFormatPr defaultColWidth="8.85546875" defaultRowHeight="15"/>
  <cols>
    <col min="1" max="8" width="12.7109375" customWidth="1"/>
  </cols>
  <sheetData>
    <row r="3" spans="1:8" ht="15.75" thickBot="1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1" t="s">
        <v>6</v>
      </c>
      <c r="H3" s="3" t="s">
        <v>7</v>
      </c>
    </row>
    <row r="4" spans="1:8" ht="15.75" thickTop="1">
      <c r="A4">
        <v>10001</v>
      </c>
      <c r="B4" t="s">
        <v>8</v>
      </c>
      <c r="C4" t="s">
        <v>9</v>
      </c>
      <c r="D4" s="4">
        <v>93816545</v>
      </c>
      <c r="E4" t="s">
        <v>10</v>
      </c>
      <c r="F4" s="5">
        <v>20.190000000000001</v>
      </c>
      <c r="G4" t="s">
        <v>11</v>
      </c>
      <c r="H4" s="6">
        <v>0.92986111111111114</v>
      </c>
    </row>
    <row r="6" spans="1:8">
      <c r="A6" t="s">
        <v>43</v>
      </c>
      <c r="B6" t="s">
        <v>40</v>
      </c>
      <c r="C6" t="s">
        <v>40</v>
      </c>
      <c r="D6" t="s">
        <v>43</v>
      </c>
      <c r="E6" t="s">
        <v>40</v>
      </c>
      <c r="F6" t="s">
        <v>42</v>
      </c>
      <c r="G6" t="s">
        <v>40</v>
      </c>
      <c r="H6" t="s">
        <v>41</v>
      </c>
    </row>
  </sheetData>
  <customSheetViews>
    <customSheetView guid="{84AD1FC9-1D54-4CF5-8568-C97DE11A5CD2}" topLeftCell="A3">
      <selection activeCell="C12" sqref="C12"/>
      <pageMargins left="0.7" right="0.7" top="0.75" bottom="0.75" header="0.3" footer="0.3"/>
      <pageSetup orientation="portrait" verticalDpi="0"/>
    </customSheetView>
    <customSheetView guid="{2FF1250F-24F0-45EB-B0FF-E663C210EB95}" showPageBreaks="1" topLeftCell="A3">
      <selection activeCell="C12" sqref="C12"/>
      <pageMargins left="0.7" right="0.7" top="0.75" bottom="0.75" header="0.3" footer="0.3"/>
      <pageSetup orientation="portrait" verticalDpi="0"/>
    </customSheetView>
    <customSheetView guid="{56AF3BB6-958F-BF40-8163-F038875C20D8}" topLeftCell="A3">
      <selection activeCell="C12" sqref="C12"/>
      <pageMargins left="0.7" right="0.7" top="0.75" bottom="0.75" header="0.3" footer="0.3"/>
      <pageSetup orientation="portrait" verticalDpi="0"/>
    </customSheetView>
  </customSheetView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3:F6"/>
  <sheetViews>
    <sheetView view="pageLayout" workbookViewId="0">
      <selection activeCell="E7" sqref="E7"/>
    </sheetView>
  </sheetViews>
  <sheetFormatPr defaultColWidth="8.85546875" defaultRowHeight="15"/>
  <cols>
    <col min="1" max="6" width="12.7109375" customWidth="1"/>
  </cols>
  <sheetData>
    <row r="3" spans="1:6">
      <c r="A3" s="7" t="s">
        <v>12</v>
      </c>
      <c r="B3" s="7" t="s">
        <v>13</v>
      </c>
      <c r="C3" s="7" t="s">
        <v>14</v>
      </c>
      <c r="D3" s="8" t="s">
        <v>15</v>
      </c>
      <c r="E3" s="9" t="s">
        <v>16</v>
      </c>
      <c r="F3" s="7" t="s">
        <v>17</v>
      </c>
    </row>
    <row r="4" spans="1:6">
      <c r="A4" s="10" t="s">
        <v>18</v>
      </c>
      <c r="B4" s="10">
        <v>725</v>
      </c>
      <c r="C4" s="10">
        <v>20</v>
      </c>
      <c r="D4" s="11">
        <v>11320</v>
      </c>
      <c r="E4" s="12">
        <v>0.25</v>
      </c>
      <c r="F4" s="10" t="s">
        <v>19</v>
      </c>
    </row>
    <row r="6" spans="1:6">
      <c r="A6" t="s">
        <v>40</v>
      </c>
      <c r="B6" t="s">
        <v>41</v>
      </c>
      <c r="C6" t="s">
        <v>41</v>
      </c>
      <c r="D6" t="s">
        <v>42</v>
      </c>
      <c r="E6" t="s">
        <v>42</v>
      </c>
      <c r="F6" t="s">
        <v>40</v>
      </c>
    </row>
  </sheetData>
  <customSheetViews>
    <customSheetView guid="{84AD1FC9-1D54-4CF5-8568-C97DE11A5CD2}" showPageBreaks="1" view="pageLayout">
      <selection activeCell="E7" sqref="E7"/>
      <pageMargins left="0.7" right="0.7" top="0.75" bottom="0.75" header="0.3" footer="0.3"/>
      <pageSetup orientation="portrait" verticalDpi="0"/>
    </customSheetView>
    <customSheetView guid="{2FF1250F-24F0-45EB-B0FF-E663C210EB95}" showPageBreaks="1" view="pageLayout">
      <selection activeCell="E7" sqref="E7"/>
      <pageMargins left="0.7" right="0.7" top="0.75" bottom="0.75" header="0.3" footer="0.3"/>
      <pageSetup orientation="portrait" verticalDpi="0"/>
    </customSheetView>
    <customSheetView guid="{56AF3BB6-958F-BF40-8163-F038875C20D8}" showPageBreaks="1" view="pageLayout">
      <selection activeCell="E7" sqref="E7"/>
      <pageMargins left="0.7" right="0.7" top="0.75" bottom="0.75" header="0.3" footer="0.3"/>
      <pageSetup orientation="portrait" verticalDpi="0"/>
    </customSheetView>
  </customSheetViews>
  <phoneticPr fontId="6" type="noConversion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2:F3"/>
  <sheetViews>
    <sheetView workbookViewId="0"/>
  </sheetViews>
  <sheetFormatPr defaultColWidth="8.85546875" defaultRowHeight="15"/>
  <cols>
    <col min="1" max="6" width="12.7109375" customWidth="1"/>
  </cols>
  <sheetData>
    <row r="2" spans="1:6" s="13" customFormat="1" ht="30">
      <c r="A2" s="14" t="s">
        <v>44</v>
      </c>
      <c r="B2" s="14" t="s">
        <v>45</v>
      </c>
      <c r="C2" s="14" t="s">
        <v>46</v>
      </c>
      <c r="D2" s="14" t="s">
        <v>47</v>
      </c>
      <c r="E2" s="14" t="s">
        <v>48</v>
      </c>
      <c r="F2" s="14" t="s">
        <v>49</v>
      </c>
    </row>
    <row r="3" spans="1:6">
      <c r="A3" t="s">
        <v>40</v>
      </c>
      <c r="B3" t="s">
        <v>41</v>
      </c>
      <c r="C3" t="s">
        <v>40</v>
      </c>
      <c r="D3" t="s">
        <v>41</v>
      </c>
      <c r="E3" t="s">
        <v>43</v>
      </c>
      <c r="F3" t="s">
        <v>43</v>
      </c>
    </row>
  </sheetData>
  <customSheetViews>
    <customSheetView guid="{84AD1FC9-1D54-4CF5-8568-C97DE11A5CD2}">
      <pageMargins left="0.7" right="0.7" top="0.75" bottom="0.75" header="0.3" footer="0.3"/>
    </customSheetView>
    <customSheetView guid="{2FF1250F-24F0-45EB-B0FF-E663C210EB95}">
      <pageMargins left="0.7" right="0.7" top="0.75" bottom="0.75" header="0.3" footer="0.3"/>
    </customSheetView>
    <customSheetView guid="{56AF3BB6-958F-BF40-8163-F038875C20D8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B2:E18"/>
  <sheetViews>
    <sheetView topLeftCell="A3" workbookViewId="0">
      <selection activeCell="A3" sqref="A3"/>
    </sheetView>
  </sheetViews>
  <sheetFormatPr defaultColWidth="8.85546875" defaultRowHeight="15"/>
  <cols>
    <col min="4" max="4" width="12.42578125" bestFit="1" customWidth="1"/>
  </cols>
  <sheetData>
    <row r="2" spans="2:5">
      <c r="B2" s="15" t="s">
        <v>50</v>
      </c>
      <c r="C2" s="16"/>
    </row>
    <row r="3" spans="2:5">
      <c r="B3" t="s">
        <v>51</v>
      </c>
    </row>
    <row r="5" spans="2:5">
      <c r="B5" t="s">
        <v>52</v>
      </c>
      <c r="C5" s="17">
        <v>367</v>
      </c>
      <c r="E5" t="s">
        <v>53</v>
      </c>
    </row>
    <row r="7" spans="2:5">
      <c r="C7">
        <v>1300</v>
      </c>
      <c r="E7" t="s">
        <v>54</v>
      </c>
    </row>
    <row r="9" spans="2:5">
      <c r="C9">
        <v>0.11600000000000001</v>
      </c>
      <c r="E9" t="s">
        <v>55</v>
      </c>
    </row>
    <row r="12" spans="2:5">
      <c r="B12" t="s">
        <v>56</v>
      </c>
      <c r="C12" s="18" t="s">
        <v>57</v>
      </c>
      <c r="D12">
        <v>36</v>
      </c>
      <c r="E12" s="4" t="s">
        <v>60</v>
      </c>
    </row>
    <row r="13" spans="2:5">
      <c r="C13" s="18"/>
    </row>
    <row r="14" spans="2:5">
      <c r="C14" s="18" t="s">
        <v>58</v>
      </c>
      <c r="D14">
        <v>16</v>
      </c>
      <c r="E14" t="s">
        <v>61</v>
      </c>
    </row>
    <row r="15" spans="2:5">
      <c r="C15" s="18"/>
    </row>
    <row r="16" spans="2:5">
      <c r="C16" s="18" t="s">
        <v>59</v>
      </c>
      <c r="D16" s="19">
        <v>175000</v>
      </c>
    </row>
    <row r="17" spans="3:4" ht="15.75" thickBot="1">
      <c r="C17" s="18"/>
    </row>
    <row r="18" spans="3:4" ht="15.75" thickBot="1">
      <c r="C18" s="18" t="s">
        <v>62</v>
      </c>
      <c r="D18" s="21">
        <f>-17732+367*D12+1300*D14+0.116*D16</f>
        <v>36580</v>
      </c>
    </row>
  </sheetData>
  <customSheetViews>
    <customSheetView guid="{84AD1FC9-1D54-4CF5-8568-C97DE11A5CD2}" topLeftCell="A3">
      <selection activeCell="A3" sqref="A3"/>
      <pageMargins left="0.7" right="0.7" top="0.75" bottom="0.75" header="0.3" footer="0.3"/>
    </customSheetView>
    <customSheetView guid="{2FF1250F-24F0-45EB-B0FF-E663C210EB95}" topLeftCell="A3">
      <selection activeCell="A24" sqref="A24"/>
      <pageMargins left="0.7" right="0.7" top="0.75" bottom="0.75" header="0.3" footer="0.3"/>
    </customSheetView>
    <customSheetView guid="{56AF3BB6-958F-BF40-8163-F038875C20D8}" topLeftCell="A3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2:D16"/>
  <sheetViews>
    <sheetView workbookViewId="0">
      <selection activeCell="A15" sqref="A15"/>
    </sheetView>
  </sheetViews>
  <sheetFormatPr defaultColWidth="8.85546875" defaultRowHeight="15"/>
  <sheetData>
    <row r="2" spans="2:4">
      <c r="B2" s="15" t="s">
        <v>50</v>
      </c>
    </row>
    <row r="3" spans="2:4">
      <c r="B3" t="s">
        <v>63</v>
      </c>
    </row>
    <row r="5" spans="2:4">
      <c r="B5" t="s">
        <v>64</v>
      </c>
      <c r="C5" t="s">
        <v>65</v>
      </c>
      <c r="D5" t="s">
        <v>66</v>
      </c>
    </row>
    <row r="7" spans="2:4">
      <c r="C7" t="s">
        <v>67</v>
      </c>
      <c r="D7" t="s">
        <v>70</v>
      </c>
    </row>
    <row r="9" spans="2:4">
      <c r="C9" t="s">
        <v>68</v>
      </c>
      <c r="D9" t="s">
        <v>71</v>
      </c>
    </row>
    <row r="11" spans="2:4">
      <c r="C11" t="s">
        <v>69</v>
      </c>
      <c r="D11" t="s">
        <v>72</v>
      </c>
    </row>
    <row r="13" spans="2:4">
      <c r="B13" t="s">
        <v>56</v>
      </c>
      <c r="C13" t="s">
        <v>73</v>
      </c>
    </row>
    <row r="15" spans="2:4">
      <c r="B15" t="s">
        <v>74</v>
      </c>
      <c r="C15" t="s">
        <v>75</v>
      </c>
    </row>
    <row r="16" spans="2:4">
      <c r="C16" t="s">
        <v>76</v>
      </c>
    </row>
  </sheetData>
  <customSheetViews>
    <customSheetView guid="{84AD1FC9-1D54-4CF5-8568-C97DE11A5CD2}">
      <selection activeCell="A15" sqref="A15"/>
      <pageMargins left="0.7" right="0.7" top="0.75" bottom="0.75" header="0.3" footer="0.3"/>
    </customSheetView>
    <customSheetView guid="{2FF1250F-24F0-45EB-B0FF-E663C210EB95}">
      <selection activeCell="A24" sqref="A24"/>
      <pageMargins left="0.7" right="0.7" top="0.75" bottom="0.75" header="0.3" footer="0.3"/>
    </customSheetView>
    <customSheetView guid="{56AF3BB6-958F-BF40-8163-F038875C20D8}">
      <selection activeCell="A15" sqref="A15"/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B2:I19"/>
  <sheetViews>
    <sheetView workbookViewId="0">
      <selection activeCell="H16" sqref="H16"/>
    </sheetView>
  </sheetViews>
  <sheetFormatPr defaultColWidth="8.85546875" defaultRowHeight="15"/>
  <cols>
    <col min="3" max="3" width="10.42578125" bestFit="1" customWidth="1"/>
    <col min="5" max="5" width="11.42578125" bestFit="1" customWidth="1"/>
    <col min="8" max="8" width="10.42578125" bestFit="1" customWidth="1"/>
  </cols>
  <sheetData>
    <row r="2" spans="2:9">
      <c r="B2" s="42" t="s">
        <v>79</v>
      </c>
      <c r="C2" s="42"/>
      <c r="D2" s="42"/>
      <c r="F2" s="42" t="s">
        <v>95</v>
      </c>
      <c r="G2" s="42"/>
      <c r="H2" s="42"/>
    </row>
    <row r="4" spans="2:9">
      <c r="B4" s="18" t="s">
        <v>77</v>
      </c>
      <c r="C4" s="19">
        <v>9</v>
      </c>
      <c r="D4" t="s">
        <v>80</v>
      </c>
      <c r="F4" s="18" t="s">
        <v>77</v>
      </c>
      <c r="G4" s="19">
        <v>12</v>
      </c>
      <c r="H4" t="s">
        <v>80</v>
      </c>
    </row>
    <row r="5" spans="2:9">
      <c r="B5" s="18" t="s">
        <v>78</v>
      </c>
      <c r="C5" s="19">
        <v>4000</v>
      </c>
      <c r="F5" s="18" t="s">
        <v>78</v>
      </c>
      <c r="G5" s="19">
        <v>0</v>
      </c>
    </row>
    <row r="8" spans="2:9">
      <c r="B8" t="s">
        <v>52</v>
      </c>
      <c r="D8" t="s">
        <v>83</v>
      </c>
      <c r="E8">
        <v>1000</v>
      </c>
      <c r="F8" t="s">
        <v>84</v>
      </c>
    </row>
    <row r="9" spans="2:9">
      <c r="D9" s="18" t="s">
        <v>81</v>
      </c>
      <c r="E9" s="22">
        <f>C5+E8*C4</f>
        <v>13000</v>
      </c>
    </row>
    <row r="10" spans="2:9">
      <c r="D10" s="18" t="s">
        <v>82</v>
      </c>
      <c r="E10" s="22">
        <f>G5+E8*G4</f>
        <v>12000</v>
      </c>
      <c r="F10" t="s">
        <v>85</v>
      </c>
      <c r="G10" t="s">
        <v>86</v>
      </c>
    </row>
    <row r="12" spans="2:9">
      <c r="B12" t="s">
        <v>56</v>
      </c>
      <c r="C12" t="s">
        <v>87</v>
      </c>
      <c r="G12" t="s">
        <v>88</v>
      </c>
      <c r="H12">
        <f>C5/C4</f>
        <v>444.44444444444446</v>
      </c>
      <c r="I12" t="s">
        <v>84</v>
      </c>
    </row>
    <row r="14" spans="2:9">
      <c r="C14" t="s">
        <v>89</v>
      </c>
      <c r="G14" t="s">
        <v>90</v>
      </c>
      <c r="H14">
        <v>0</v>
      </c>
      <c r="I14" t="s">
        <v>84</v>
      </c>
    </row>
    <row r="16" spans="2:9">
      <c r="C16" t="s">
        <v>91</v>
      </c>
      <c r="H16" s="23">
        <f>C5/(G4-C4)</f>
        <v>1333.3333333333333</v>
      </c>
      <c r="I16" t="s">
        <v>84</v>
      </c>
    </row>
    <row r="17" spans="3:3">
      <c r="C17" t="s">
        <v>92</v>
      </c>
    </row>
    <row r="18" spans="3:3">
      <c r="C18" t="s">
        <v>93</v>
      </c>
    </row>
    <row r="19" spans="3:3">
      <c r="C19" t="s">
        <v>94</v>
      </c>
    </row>
  </sheetData>
  <customSheetViews>
    <customSheetView guid="{84AD1FC9-1D54-4CF5-8568-C97DE11A5CD2}">
      <selection activeCell="H16" sqref="H16"/>
      <pageMargins left="0.7" right="0.7" top="0.75" bottom="0.75" header="0.3" footer="0.3"/>
    </customSheetView>
    <customSheetView guid="{2FF1250F-24F0-45EB-B0FF-E663C210EB95}">
      <selection activeCell="H16" sqref="H16"/>
      <pageMargins left="0.7" right="0.7" top="0.75" bottom="0.75" header="0.3" footer="0.3"/>
    </customSheetView>
    <customSheetView guid="{56AF3BB6-958F-BF40-8163-F038875C20D8}">
      <selection activeCell="H16" sqref="H16"/>
      <pageMargins left="0.7" right="0.7" top="0.75" bottom="0.75" header="0.3" footer="0.3"/>
    </customSheetView>
  </customSheetViews>
  <mergeCells count="2">
    <mergeCell ref="B2:D2"/>
    <mergeCell ref="F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 Ozluk</dc:creator>
  <cp:lastModifiedBy>Ozgur Ozluk</cp:lastModifiedBy>
  <dcterms:created xsi:type="dcterms:W3CDTF">2012-01-03T16:38:17Z</dcterms:created>
  <dcterms:modified xsi:type="dcterms:W3CDTF">2012-06-11T19:16:12Z</dcterms:modified>
</cp:coreProperties>
</file>